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50" windowHeight="12300"/>
  </bookViews>
  <sheets>
    <sheet name="Budget Control Template" sheetId="1" r:id="rId1"/>
  </sheets>
  <definedNames>
    <definedName name="_xlnm._FilterDatabase" localSheetId="0" hidden="1">'Budget Control Template'!$D$17:$D$36</definedName>
    <definedName name="_xlnm.Criteria" localSheetId="0">'Budget Control Template'!#REF!</definedName>
    <definedName name="_xlnm.Extract" localSheetId="0">'Budget Control Template'!#REF!</definedName>
  </definedNames>
  <calcPr calcId="144525"/>
</workbook>
</file>

<file path=xl/sharedStrings.xml><?xml version="1.0" encoding="utf-8"?>
<sst xmlns="http://schemas.openxmlformats.org/spreadsheetml/2006/main" count="53" uniqueCount="43">
  <si>
    <t>COMPANY NAME</t>
  </si>
  <si>
    <t>BUDGET CONTROL</t>
  </si>
  <si>
    <t>INCOME SOURCE</t>
  </si>
  <si>
    <t>ESTIMATED</t>
  </si>
  <si>
    <t>ACTUAL</t>
  </si>
  <si>
    <t>DIFFERENCE</t>
  </si>
  <si>
    <t>BUDGET OVERVIEW</t>
  </si>
  <si>
    <t>Net sales</t>
  </si>
  <si>
    <t>Interest income</t>
  </si>
  <si>
    <t>BUDGET TOTALS</t>
  </si>
  <si>
    <t>Asset sales (gain/loss)</t>
  </si>
  <si>
    <t>Income</t>
  </si>
  <si>
    <t>Total</t>
  </si>
  <si>
    <t>Expenses</t>
  </si>
  <si>
    <t>Balance (Income minus Expenses)</t>
  </si>
  <si>
    <t>PERSONNEL EXPENSES</t>
  </si>
  <si>
    <t>Wages</t>
  </si>
  <si>
    <t>Employee benefits</t>
  </si>
  <si>
    <t>Commission</t>
  </si>
  <si>
    <t>Total Personnel</t>
  </si>
  <si>
    <t>OPERATING EXPENSES</t>
  </si>
  <si>
    <t>Advertising</t>
  </si>
  <si>
    <t>Bad debts</t>
  </si>
  <si>
    <t>Cash discounts</t>
  </si>
  <si>
    <t>Delivery costs</t>
  </si>
  <si>
    <t>Depreciation</t>
  </si>
  <si>
    <t>Dues and subscriptions</t>
  </si>
  <si>
    <t>Insurance</t>
  </si>
  <si>
    <t>Interest</t>
  </si>
  <si>
    <t>Legal and auditing</t>
  </si>
  <si>
    <t>Maintenance and repairs</t>
  </si>
  <si>
    <t>Office supplies</t>
  </si>
  <si>
    <t>Postage</t>
  </si>
  <si>
    <t>Rent or mortgage</t>
  </si>
  <si>
    <t>Sales expenses</t>
  </si>
  <si>
    <t>Shipping and storage</t>
  </si>
  <si>
    <t>Supplies</t>
  </si>
  <si>
    <t>Taxes</t>
  </si>
  <si>
    <t>Telephone</t>
  </si>
  <si>
    <t>Utilities</t>
  </si>
  <si>
    <t>Other</t>
  </si>
  <si>
    <t>Total Operating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</si>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</sst>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%"/>
    <numFmt numFmtId="177" formatCode="_(* #,##0.00_);_(* \(#,##0.00\);_(* &quot;-&quot;??_);_(@_)"/>
    <numFmt numFmtId="41" formatCode="_ * #,##0_ ;_ * \-#,##0_ ;_ * &quot;-&quot;_ ;_ @_ "/>
    <numFmt numFmtId="178" formatCode="_ \￥* #,##0_ ;_ \￥* \-#,##0_ ;_ \￥* &quot;-&quot;_ ;_ @_ "/>
    <numFmt numFmtId="179" formatCode="_ \￥* #,##0.00_ ;_ \￥* \-#,##0.00_ ;_ \￥* &quot;-&quot;??_ ;_ @_ "/>
  </numFmts>
  <fonts count="26">
    <font>
      <sz val="11"/>
      <color theme="1"/>
      <name val="Gill Sans MT"/>
      <charset val="134"/>
      <scheme val="minor"/>
    </font>
    <font>
      <sz val="14"/>
      <name val="Arial"/>
      <charset val="134"/>
    </font>
    <font>
      <sz val="26"/>
      <color theme="0"/>
      <name val="Arial"/>
      <charset val="134"/>
    </font>
    <font>
      <b/>
      <sz val="16"/>
      <name val="Arial"/>
      <charset val="134"/>
    </font>
    <font>
      <b/>
      <sz val="14"/>
      <name val="Arial"/>
      <charset val="134"/>
    </font>
    <font>
      <sz val="11"/>
      <color theme="1"/>
      <name val="Gill Sans MT"/>
      <charset val="134"/>
      <scheme val="minor"/>
    </font>
    <font>
      <u/>
      <sz val="11"/>
      <color rgb="FF0000FF"/>
      <name val="Gill Sans MT"/>
      <charset val="0"/>
      <scheme val="minor"/>
    </font>
    <font>
      <sz val="10"/>
      <color theme="1"/>
      <name val="Gill Sans MT"/>
      <charset val="134"/>
      <scheme val="minor"/>
    </font>
    <font>
      <sz val="11"/>
      <color theme="1"/>
      <name val="Gill Sans MT"/>
      <charset val="0"/>
      <scheme val="minor"/>
    </font>
    <font>
      <sz val="11"/>
      <color theme="0"/>
      <name val="Gill Sans MT"/>
      <charset val="0"/>
      <scheme val="minor"/>
    </font>
    <font>
      <b/>
      <sz val="11"/>
      <color rgb="FFFA7D00"/>
      <name val="Gill Sans MT"/>
      <charset val="0"/>
      <scheme val="minor"/>
    </font>
    <font>
      <b/>
      <sz val="13"/>
      <color theme="3"/>
      <name val="Gill Sans MT"/>
      <charset val="134"/>
      <scheme val="minor"/>
    </font>
    <font>
      <b/>
      <sz val="11"/>
      <color theme="1"/>
      <name val="Gill Sans MT"/>
      <charset val="0"/>
      <scheme val="minor"/>
    </font>
    <font>
      <i/>
      <sz val="11"/>
      <color rgb="FF7F7F7F"/>
      <name val="Gill Sans MT"/>
      <charset val="0"/>
      <scheme val="minor"/>
    </font>
    <font>
      <b/>
      <sz val="11"/>
      <color rgb="FFFFFFFF"/>
      <name val="Gill Sans MT"/>
      <charset val="0"/>
      <scheme val="minor"/>
    </font>
    <font>
      <b/>
      <sz val="11"/>
      <color rgb="FF3F3F3F"/>
      <name val="Gill Sans MT"/>
      <charset val="0"/>
      <scheme val="minor"/>
    </font>
    <font>
      <sz val="11"/>
      <color rgb="FFFA7D00"/>
      <name val="Gill Sans MT"/>
      <charset val="0"/>
      <scheme val="minor"/>
    </font>
    <font>
      <b/>
      <sz val="11"/>
      <color theme="3"/>
      <name val="Gill Sans MT"/>
      <charset val="134"/>
      <scheme val="minor"/>
    </font>
    <font>
      <u/>
      <sz val="11"/>
      <color rgb="FF800080"/>
      <name val="Gill Sans MT"/>
      <charset val="0"/>
      <scheme val="minor"/>
    </font>
    <font>
      <sz val="11"/>
      <color rgb="FF9C6500"/>
      <name val="Gill Sans MT"/>
      <charset val="0"/>
      <scheme val="minor"/>
    </font>
    <font>
      <sz val="11"/>
      <color rgb="FFFF0000"/>
      <name val="Gill Sans MT"/>
      <charset val="0"/>
      <scheme val="minor"/>
    </font>
    <font>
      <sz val="11"/>
      <color rgb="FF9C0006"/>
      <name val="Gill Sans MT"/>
      <charset val="0"/>
      <scheme val="minor"/>
    </font>
    <font>
      <b/>
      <sz val="15"/>
      <color theme="3"/>
      <name val="Gill Sans MT"/>
      <charset val="134"/>
      <scheme val="minor"/>
    </font>
    <font>
      <sz val="36"/>
      <color theme="3"/>
      <name val="Gill Sans MT"/>
      <charset val="134"/>
      <scheme val="major"/>
    </font>
    <font>
      <sz val="11"/>
      <color rgb="FF006100"/>
      <name val="Gill Sans MT"/>
      <charset val="0"/>
      <scheme val="minor"/>
    </font>
    <font>
      <sz val="11"/>
      <color rgb="FF3F3F76"/>
      <name val="Gill Sans MT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8" fillId="13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11" borderId="7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15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24" borderId="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" fillId="3" borderId="1" xfId="16" applyFont="1" applyFill="1" applyBorder="1" applyAlignment="1">
      <alignment horizontal="center"/>
    </xf>
    <xf numFmtId="0" fontId="2" fillId="3" borderId="2" xfId="16" applyFont="1" applyFill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3" fillId="5" borderId="0" xfId="0" applyFont="1" applyFill="1" applyBorder="1" applyAlignment="1">
      <alignment horizontal="left" vertical="center" indent="1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left" indent="1"/>
    </xf>
    <xf numFmtId="40" fontId="1" fillId="4" borderId="0" xfId="2" applyNumberFormat="1" applyFont="1" applyFill="1" applyBorder="1" applyAlignment="1">
      <alignment horizontal="center" vertical="center"/>
    </xf>
    <xf numFmtId="40" fontId="4" fillId="4" borderId="0" xfId="2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vertical="center"/>
    </xf>
    <xf numFmtId="40" fontId="1" fillId="4" borderId="0" xfId="2" applyNumberFormat="1" applyFont="1" applyFill="1" applyBorder="1"/>
    <xf numFmtId="0" fontId="4" fillId="4" borderId="0" xfId="0" applyFont="1" applyFill="1" applyBorder="1" applyAlignment="1">
      <alignment horizontal="left" indent="1"/>
    </xf>
    <xf numFmtId="0" fontId="1" fillId="4" borderId="0" xfId="0" applyFont="1" applyFill="1" applyAlignment="1">
      <alignment horizontal="center"/>
    </xf>
    <xf numFmtId="40" fontId="4" fillId="4" borderId="0" xfId="0" applyNumberFormat="1" applyFont="1" applyFill="1" applyBorder="1"/>
    <xf numFmtId="0" fontId="3" fillId="5" borderId="0" xfId="0" applyFont="1" applyFill="1" applyBorder="1" applyAlignment="1">
      <alignment horizontal="left" indent="1"/>
    </xf>
    <xf numFmtId="177" fontId="4" fillId="5" borderId="0" xfId="2" applyFont="1" applyFill="1" applyBorder="1"/>
    <xf numFmtId="40" fontId="4" fillId="4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/>
    <xf numFmtId="177" fontId="1" fillId="4" borderId="0" xfId="0" applyNumberFormat="1" applyFont="1" applyFill="1" applyAlignment="1">
      <alignment horizontal="center"/>
    </xf>
    <xf numFmtId="0" fontId="1" fillId="4" borderId="0" xfId="0" applyFont="1" applyFill="1" applyBorder="1" applyAlignment="1">
      <alignment horizontal="left" vertical="center" indent="1"/>
    </xf>
    <xf numFmtId="0" fontId="1" fillId="4" borderId="0" xfId="0" applyFont="1" applyFill="1" applyBorder="1" applyAlignment="1">
      <alignment vertical="center"/>
    </xf>
    <xf numFmtId="177" fontId="1" fillId="4" borderId="0" xfId="2" applyNumberFormat="1" applyFont="1" applyFill="1" applyBorder="1"/>
    <xf numFmtId="177" fontId="1" fillId="4" borderId="0" xfId="2" applyFont="1" applyFill="1" applyBorder="1"/>
    <xf numFmtId="177" fontId="1" fillId="4" borderId="0" xfId="0" applyNumberFormat="1" applyFont="1" applyFill="1" applyBorder="1"/>
    <xf numFmtId="0" fontId="1" fillId="6" borderId="0" xfId="0" applyFont="1" applyFill="1"/>
    <xf numFmtId="0" fontId="2" fillId="3" borderId="3" xfId="16" applyFont="1" applyFill="1" applyBorder="1" applyAlignment="1">
      <alignment horizontal="center"/>
    </xf>
    <xf numFmtId="177" fontId="1" fillId="4" borderId="0" xfId="2" applyFont="1" applyFill="1"/>
    <xf numFmtId="40" fontId="4" fillId="4" borderId="0" xfId="2" applyNumberFormat="1" applyFont="1" applyFill="1" applyBorder="1"/>
    <xf numFmtId="177" fontId="1" fillId="4" borderId="0" xfId="0" applyNumberFormat="1" applyFont="1" applyFill="1"/>
    <xf numFmtId="0" fontId="1" fillId="4" borderId="0" xfId="0" applyFont="1" applyFill="1" applyAlignment="1"/>
    <xf numFmtId="9" fontId="1" fillId="4" borderId="0" xfId="6" applyFont="1" applyFill="1" applyAlignment="1">
      <alignment horizontal="right"/>
    </xf>
    <xf numFmtId="0" fontId="4" fillId="4" borderId="0" xfId="0" applyFont="1" applyFill="1" applyAlignment="1">
      <alignment horizontal="left" vertical="center"/>
    </xf>
    <xf numFmtId="176" fontId="1" fillId="4" borderId="0" xfId="6" applyNumberFormat="1" applyFont="1" applyFill="1" applyBorder="1"/>
    <xf numFmtId="176" fontId="1" fillId="4" borderId="0" xfId="0" applyNumberFormat="1" applyFont="1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1">
    <dxf>
      <font>
        <name val="Times New Roman"/>
        <scheme val="none"/>
        <strike val="0"/>
        <u val="none"/>
        <sz val="14"/>
        <color theme="1"/>
      </font>
      <fill>
        <patternFill patternType="none"/>
      </fill>
    </dxf>
    <dxf>
      <font>
        <name val="Times New Roman"/>
        <scheme val="none"/>
        <strike val="0"/>
        <u val="none"/>
        <sz val="14"/>
        <color theme="1"/>
      </font>
      <fill>
        <patternFill patternType="none"/>
      </fill>
      <alignment horizontal="center" vertical="center"/>
    </dxf>
    <dxf>
      <font>
        <name val="Times New Roman"/>
        <scheme val="none"/>
        <strike val="0"/>
        <u val="none"/>
        <sz val="14"/>
        <color theme="1"/>
      </font>
      <fill>
        <patternFill patternType="none"/>
      </fill>
      <alignment horizontal="center" vertical="center"/>
    </dxf>
    <dxf>
      <font>
        <name val="Times New Roman"/>
        <scheme val="none"/>
        <b val="1"/>
        <strike val="0"/>
        <u val="none"/>
        <sz val="14"/>
        <color theme="1"/>
      </font>
      <fill>
        <patternFill patternType="solid">
          <bgColor theme="8" tint="0.599993896298105"/>
        </patternFill>
      </fill>
      <alignment horizontal="center" vertical="center"/>
    </dxf>
    <dxf>
      <font>
        <name val="Times New Roman"/>
        <scheme val="none"/>
        <strike val="0"/>
        <u val="none"/>
        <sz val="14"/>
      </font>
    </dxf>
    <dxf>
      <font>
        <name val="Times New Roman"/>
        <scheme val="none"/>
        <strike val="0"/>
        <u val="none"/>
        <sz val="14"/>
      </font>
      <alignment horizontal="center" vertical="center"/>
    </dxf>
    <dxf>
      <font>
        <name val="Times New Roman"/>
        <scheme val="none"/>
        <strike val="0"/>
        <u val="none"/>
        <sz val="14"/>
      </font>
      <alignment horizontal="center" vertical="center"/>
    </dxf>
    <dxf>
      <font>
        <name val="Times New Roman"/>
        <scheme val="none"/>
        <b val="1"/>
        <strike val="0"/>
        <u val="none"/>
        <sz val="14"/>
      </font>
      <fill>
        <patternFill patternType="solid">
          <bgColor theme="8" tint="0.599993896298105"/>
        </patternFill>
      </fill>
      <alignment horizontal="center" vertical="center"/>
    </dxf>
    <dxf>
      <font>
        <name val="Times New Roman"/>
        <scheme val="none"/>
        <b val="1"/>
        <strike val="0"/>
        <u val="none"/>
        <sz val="14"/>
      </font>
      <fill>
        <patternFill patternType="solid">
          <bgColor theme="8" tint="0.599993896298105"/>
        </patternFill>
      </fill>
    </dxf>
    <dxf>
      <font>
        <name val="Times New Roman"/>
        <scheme val="none"/>
        <strike val="0"/>
        <u val="none"/>
        <sz val="14"/>
      </font>
      <fill>
        <patternFill patternType="solid">
          <bgColor theme="2"/>
        </patternFill>
      </fill>
    </dxf>
    <dxf>
      <font>
        <name val="Times New Roman"/>
        <scheme val="none"/>
        <strike val="0"/>
        <u val="none"/>
        <sz val="14"/>
      </font>
      <fill>
        <patternFill patternType="solid">
          <bgColor theme="2"/>
        </patternFill>
      </fill>
    </dxf>
    <dxf>
      <font>
        <name val="Times New Roman"/>
        <scheme val="none"/>
        <b val="1"/>
        <strike val="0"/>
        <u val="none"/>
        <sz val="14"/>
      </font>
      <fill>
        <patternFill patternType="solid">
          <bgColor theme="8" tint="0.599993896298105"/>
        </patternFill>
      </fill>
    </dxf>
    <dxf>
      <font>
        <name val="Times New Roman"/>
        <scheme val="none"/>
        <strike val="0"/>
        <u val="none"/>
        <sz val="14"/>
      </font>
      <fill>
        <patternFill patternType="solid">
          <bgColor theme="2"/>
        </patternFill>
      </fill>
    </dxf>
    <dxf>
      <font>
        <name val="Times New Roman"/>
        <scheme val="none"/>
        <strike val="0"/>
        <u val="none"/>
        <sz val="14"/>
      </font>
      <fill>
        <patternFill patternType="none"/>
      </fill>
      <alignment horizontal="center" vertical="center"/>
    </dxf>
    <dxf>
      <font>
        <name val="Times New Roman"/>
        <scheme val="none"/>
        <strike val="0"/>
        <u val="none"/>
        <sz val="14"/>
      </font>
      <fill>
        <patternFill patternType="none"/>
      </fill>
      <alignment horizontal="center" vertical="center"/>
    </dxf>
    <dxf>
      <font>
        <name val="Times New Roman"/>
        <scheme val="none"/>
        <b val="1"/>
        <strike val="0"/>
        <u val="none"/>
        <sz val="14"/>
      </font>
      <fill>
        <patternFill patternType="solid">
          <bgColor theme="8" tint="0.599993896298105"/>
        </patternFill>
      </fill>
      <alignment horizontal="center" vertical="center"/>
    </dxf>
    <dxf>
      <fill>
        <patternFill patternType="solid">
          <fgColor theme="4" tint="0.599993896298105"/>
          <bgColor theme="8" tint="0.599963377788629"/>
        </patternFill>
      </fill>
    </dxf>
    <dxf>
      <fill>
        <patternFill patternType="solid">
          <bgColor theme="8" tint="0.599963377788629"/>
        </patternFill>
      </fill>
    </dxf>
    <dxf>
      <font>
        <b val="0"/>
        <i val="0"/>
        <color theme="1"/>
      </font>
      <fill>
        <patternFill patternType="solid">
          <fgColor theme="4"/>
          <bgColor theme="8" tint="0.599963377788629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theme="4" tint="0.799798577837458"/>
          <bgColor theme="8" tint="0.79998168889431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5">
      <tableStyleElement type="wholeTable" dxfId="20"/>
      <tableStyleElement type="headerRow" dxfId="19"/>
      <tableStyleElement type="totalRow" dxfId="18"/>
      <tableStyleElement type="lastColumn" dxfId="17"/>
      <tableStyleElement type="firstRowStripe" dxfId="1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5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500" b="0">
                <a:solidFill>
                  <a:schemeClr val="tx2"/>
                </a:solidFill>
              </a:rPr>
              <a:t>ACTUAL</a:t>
            </a:r>
            <a:r>
              <a:rPr lang="en-US" sz="1500" b="0" baseline="0">
                <a:solidFill>
                  <a:schemeClr val="tx2"/>
                </a:solidFill>
              </a:rPr>
              <a:t> VS ESTIMATED</a:t>
            </a:r>
            <a:r>
              <a:rPr lang="en-US" sz="1500" b="0">
                <a:solidFill>
                  <a:schemeClr val="tx2"/>
                </a:solidFill>
              </a:rPr>
              <a:t> OVERVIEW</a:t>
            </a:r>
            <a:endParaRPr lang="en-US" sz="1500" b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6098132204266"/>
          <c:y val="0.0413540186601401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Control Template'!$G$7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solidFill>
                <a:schemeClr val="accent4"/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'Budget Control Template'!$H$6:$I$6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'Budget Control Template'!$H$7:$I$7</c:f>
              <c:numCache>
                <c:formatCode>#,##0.00;[Red]\-#,##0.00</c:formatCode>
                <c:ptCount val="2"/>
                <c:pt idx="0">
                  <c:v>63300</c:v>
                </c:pt>
                <c:pt idx="1">
                  <c:v>57450</c:v>
                </c:pt>
              </c:numCache>
            </c:numRef>
          </c:val>
        </c:ser>
        <c:ser>
          <c:idx val="1"/>
          <c:order val="1"/>
          <c:tx>
            <c:strRef>
              <c:f>'Budget Control Template'!$G$8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5">
                  <a:lumMod val="90000"/>
                </a:schemeClr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'Budget Control Template'!$H$6:$I$6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'Budget Control Template'!$H$8:$I$8</c:f>
              <c:numCache>
                <c:formatCode>#,##0.00;[Red]\-#,##0.00</c:formatCode>
                <c:ptCount val="2"/>
                <c:pt idx="0">
                  <c:v>54500</c:v>
                </c:pt>
                <c:pt idx="1">
                  <c:v>49630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"/>
        <c:axId val="65607936"/>
        <c:axId val="65613824"/>
      </c:barChart>
      <c:catAx>
        <c:axId val="6560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</a:p>
        </c:txPr>
        <c:crossAx val="65613824"/>
        <c:crosses val="autoZero"/>
        <c:auto val="1"/>
        <c:lblAlgn val="ctr"/>
        <c:lblOffset val="100"/>
        <c:noMultiLvlLbl val="0"/>
      </c:catAx>
      <c:valAx>
        <c:axId val="65613824"/>
        <c:scaling>
          <c:orientation val="minMax"/>
        </c:scaling>
        <c:delete val="0"/>
        <c:axPos val="l"/>
        <c:majorGridlines/>
        <c:numFmt formatCode="#,##0.00;[Red]\-#,##0.00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</a:p>
        </c:txPr>
        <c:crossAx val="6560793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93556984535721"/>
          <c:y val="0.114139132354968"/>
          <c:w val="0.224903374741438"/>
          <c:h val="0.0614050729936196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en-US" sz="11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629103</xdr:colOff>
      <xdr:row>10</xdr:row>
      <xdr:rowOff>79829</xdr:rowOff>
    </xdr:from>
    <xdr:to>
      <xdr:col>9</xdr:col>
      <xdr:colOff>594610</xdr:colOff>
      <xdr:row>30</xdr:row>
      <xdr:rowOff>96836</xdr:rowOff>
    </xdr:to>
    <xdr:graphicFrame>
      <xdr:nvGraphicFramePr>
        <xdr:cNvPr id="6" name="BudgetOverview" descr="Bar chart showing estimated versus actual income and expenses"/>
        <xdr:cNvGraphicFramePr/>
      </xdr:nvGraphicFramePr>
      <xdr:xfrm>
        <a:off x="8110855" y="2739390"/>
        <a:ext cx="5692775" cy="4274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OperatingExpensesTable" displayName="OperatingExpensesTable" ref="B16:E37" totalsRowCount="1">
  <autoFilter ref="B16:E36"/>
  <sortState ref="B16:E36">
    <sortCondition ref="B16:B37"/>
  </sortState>
  <tableColumns count="4">
    <tableColumn id="1" name="OPERATING EXPENSES" totalsRowLabel="Total Operating" dataDxfId="0"/>
    <tableColumn id="2" name="ESTIMATED" totalsRowFunction="sum" dataDxfId="1"/>
    <tableColumn id="3" name="ACTUAL" totalsRowFunction="sum" dataDxfId="2"/>
    <tableColumn id="4" name="DIFFERENCE" totalsRowFunction="sum" dataDxfId="3"/>
  </tableColumns>
  <tableStyleInfo name="Monthly Budget" showFirstColumn="0" showLastColumn="0" showRowStripes="0" showColumnStripes="0"/>
</table>
</file>

<file path=xl/tables/table2.xml><?xml version="1.0" encoding="utf-8"?>
<table xmlns="http://schemas.openxmlformats.org/spreadsheetml/2006/main" id="3" name="IncomeTable" displayName="IncomeTable" ref="B4:E8" totalsRowCount="1">
  <autoFilter ref="B4:E7"/>
  <tableColumns count="4">
    <tableColumn id="1" name="INCOME SOURCE" totalsRowLabel="Total" dataDxfId="4"/>
    <tableColumn id="2" name="ESTIMATED" totalsRowFunction="sum" dataDxfId="5"/>
    <tableColumn id="3" name="ACTUAL" totalsRowFunction="sum" dataDxfId="6"/>
    <tableColumn id="4" name="DIFFERENCE" totalsRowFunction="sum" dataDxfId="7"/>
  </tableColumns>
  <tableStyleInfo name="Monthly Budget" showFirstColumn="0" showLastColumn="0" showRowStripes="0" showColumnStripes="0"/>
</table>
</file>

<file path=xl/tables/table3.xml><?xml version="1.0" encoding="utf-8"?>
<table xmlns="http://schemas.openxmlformats.org/spreadsheetml/2006/main" id="4" name="TotalsTable" displayName="TotalsTable" ref="G6:J9" totalsRowCount="1">
  <autoFilter ref="G6:J8"/>
  <tableColumns count="4">
    <tableColumn id="1" name="BUDGET TOTALS" totalsRowLabel="Balance (Income minus Expenses)" dataDxfId="8"/>
    <tableColumn id="2" name="ESTIMATED" totalsRowFunction="custom">
      <totalsRowFormula>H7-H8</totalsRowFormula>
       dataDxfId="9"
    </tableColumn>
    <tableColumn id="3" name="ACTUAL" totalsRowFunction="custom">
      <totalsRowFormula>I7-I8</totalsRowFormula>
       dataDxfId="10"
    </tableColumn>
    <tableColumn id="4" name="DIFFERENCE" totalsRowFunction="custom">
      <calculatedColumnFormula>TotalsTable[[#Totals],[ACTUAL]]-TotalsTable[[#Totals],[ESTIMATED]]</calculatedColumnFormula>
      <totalsRowFormula>TotalsTable[[#Totals],[ACTUAL]]-TotalsTable[[#Totals],[ESTIMATED]]</totalsRowFormula>
       dataDxfId="11"
    </tableColumn>
  </tableColumns>
  <tableStyleInfo name="Monthly Budget" showFirstColumn="0" showLastColumn="1" showRowStripes="0" showColumnStripes="0"/>
</table>
</file>

<file path=xl/tables/table4.xml><?xml version="1.0" encoding="utf-8"?>
<table xmlns="http://schemas.openxmlformats.org/spreadsheetml/2006/main" id="5" name="PersonnelExpensesTable" displayName="PersonnelExpensesTable" ref="B10:E14" totalsRowCount="1">
  <autoFilter ref="B10:E13"/>
  <tableColumns count="4">
    <tableColumn id="1" name="PERSONNEL EXPENSES" totalsRowLabel="Total Personnel" dataDxfId="12"/>
    <tableColumn id="2" name="ESTIMATED" totalsRowFunction="sum" dataDxfId="13"/>
    <tableColumn id="3" name="ACTUAL" totalsRowFunction="sum" dataDxfId="14"/>
    <tableColumn id="4" name="DIFFERENCE" totalsRowFunction="sum" dataDxfId="15"/>
  </tableColumns>
  <tableStyleInfo name="Monthly Budget" showFirstColumn="0" showLastColumn="0" showRowStripes="0" showColumnStripes="0"/>
</table>
</file>

<file path=xl/theme/theme1.xml><?xml version="1.0" encoding="utf-8"?>
<a:theme xmlns:a="http://schemas.openxmlformats.org/drawingml/2006/main" name="Thatch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 autoPageBreaks="0"/>
  </sheetPr>
  <dimension ref="A1:K38"/>
  <sheetViews>
    <sheetView showGridLines="0" tabSelected="1" zoomScale="85" zoomScaleNormal="85" workbookViewId="0">
      <selection activeCell="N22" sqref="N22"/>
    </sheetView>
  </sheetViews>
  <sheetFormatPr defaultColWidth="9" defaultRowHeight="15.9" customHeight="1"/>
  <cols>
    <col min="1" max="1" width="2.89090909090909" style="1" customWidth="1"/>
    <col min="2" max="2" width="39.8909090909091" style="1" customWidth="1"/>
    <col min="3" max="3" width="20.4454545454545" style="1" customWidth="1"/>
    <col min="4" max="4" width="19" style="1" customWidth="1"/>
    <col min="5" max="5" width="21.4454545454545" style="1" customWidth="1"/>
    <col min="6" max="6" width="3.44545454545455" style="1" customWidth="1"/>
    <col min="7" max="7" width="45.6636363636364" style="1" customWidth="1"/>
    <col min="8" max="8" width="19.1090909090909" style="1" customWidth="1"/>
    <col min="9" max="9" width="17.2181818181818" style="1" customWidth="1"/>
    <col min="10" max="10" width="20.3363636363636" style="1" customWidth="1"/>
    <col min="11" max="11" width="17.2181818181818" style="1" customWidth="1"/>
    <col min="12" max="12" width="12.2181818181818" style="3" customWidth="1"/>
    <col min="13" max="14" width="12.1090909090909" style="3" customWidth="1"/>
    <col min="15" max="16384" width="8.89090909090909" style="3"/>
  </cols>
  <sheetData>
    <row r="1" s="1" customFormat="1" ht="34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31"/>
    </row>
    <row r="2" s="1" customFormat="1" ht="34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31"/>
    </row>
    <row r="3" customHeight="1" spans="1:1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="2" customFormat="1" ht="21.75" customHeight="1" spans="1:11">
      <c r="A4" s="7"/>
      <c r="B4" s="8" t="s">
        <v>2</v>
      </c>
      <c r="C4" s="9" t="s">
        <v>3</v>
      </c>
      <c r="D4" s="9" t="s">
        <v>4</v>
      </c>
      <c r="E4" s="9" t="s">
        <v>5</v>
      </c>
      <c r="F4" s="7"/>
      <c r="G4" s="10" t="s">
        <v>6</v>
      </c>
      <c r="H4" s="10"/>
      <c r="I4" s="10"/>
      <c r="J4" s="10"/>
      <c r="K4" s="7"/>
    </row>
    <row r="5" ht="16.5" customHeight="1" spans="1:11">
      <c r="A5" s="6"/>
      <c r="B5" s="11" t="s">
        <v>7</v>
      </c>
      <c r="C5" s="12">
        <v>60000</v>
      </c>
      <c r="D5" s="12">
        <v>54000</v>
      </c>
      <c r="E5" s="13">
        <f>IncomeTable[[#This Row],[ACTUAL]]-IncomeTable[[#This Row],[ESTIMATED]]</f>
        <v>-6000</v>
      </c>
      <c r="F5" s="6"/>
      <c r="G5" s="6"/>
      <c r="H5" s="6"/>
      <c r="I5" s="6"/>
      <c r="J5" s="6"/>
      <c r="K5" s="32"/>
    </row>
    <row r="6" ht="16.5" customHeight="1" spans="1:11">
      <c r="A6" s="6"/>
      <c r="B6" s="11" t="s">
        <v>8</v>
      </c>
      <c r="C6" s="12">
        <v>3000</v>
      </c>
      <c r="D6" s="12">
        <v>3000</v>
      </c>
      <c r="E6" s="13">
        <f>IncomeTable[[#This Row],[ACTUAL]]-IncomeTable[[#This Row],[ESTIMATED]]</f>
        <v>0</v>
      </c>
      <c r="F6" s="6"/>
      <c r="G6" s="14" t="s">
        <v>9</v>
      </c>
      <c r="H6" s="15" t="s">
        <v>3</v>
      </c>
      <c r="I6" s="15" t="s">
        <v>4</v>
      </c>
      <c r="J6" s="15" t="s">
        <v>5</v>
      </c>
      <c r="K6" s="32"/>
    </row>
    <row r="7" ht="16.5" customHeight="1" spans="1:11">
      <c r="A7" s="6"/>
      <c r="B7" s="11" t="s">
        <v>10</v>
      </c>
      <c r="C7" s="12">
        <v>300</v>
      </c>
      <c r="D7" s="12">
        <v>450</v>
      </c>
      <c r="E7" s="13">
        <f>IncomeTable[[#This Row],[ACTUAL]]-IncomeTable[[#This Row],[ESTIMATED]]</f>
        <v>150</v>
      </c>
      <c r="F7" s="6"/>
      <c r="G7" s="11" t="s">
        <v>11</v>
      </c>
      <c r="H7" s="16">
        <f>IncomeTable[[#Totals],[ESTIMATED]]</f>
        <v>63300</v>
      </c>
      <c r="I7" s="16">
        <f>IncomeTable[[#Totals],[ACTUAL]]</f>
        <v>57450</v>
      </c>
      <c r="J7" s="33">
        <f>TotalsTable[[#This Row],[ACTUAL]]-TotalsTable[[#This Row],[ESTIMATED]]</f>
        <v>-5850</v>
      </c>
      <c r="K7" s="34"/>
    </row>
    <row r="8" ht="16.5" customHeight="1" spans="1:11">
      <c r="A8" s="6"/>
      <c r="B8" s="17" t="s">
        <v>12</v>
      </c>
      <c r="C8" s="13">
        <f>SUBTOTAL(109,IncomeTable[ESTIMATED])</f>
        <v>63300</v>
      </c>
      <c r="D8" s="13">
        <f>SUBTOTAL(109,IncomeTable[ACTUAL])</f>
        <v>57450</v>
      </c>
      <c r="E8" s="13">
        <f>SUBTOTAL(109,IncomeTable[DIFFERENCE])</f>
        <v>-5850</v>
      </c>
      <c r="F8" s="6"/>
      <c r="G8" s="11" t="s">
        <v>13</v>
      </c>
      <c r="H8" s="16">
        <f>OperatingExpensesTable[[#Totals],[ESTIMATED]]+PersonnelExpensesTable[[#Totals],[ESTIMATED]]</f>
        <v>54500</v>
      </c>
      <c r="I8" s="16">
        <f>OperatingExpensesTable[[#Totals],[ACTUAL]]+PersonnelExpensesTable[[#Totals],[ACTUAL]]</f>
        <v>49630</v>
      </c>
      <c r="J8" s="33">
        <f>TotalsTable[[#This Row],[ESTIMATED]]-TotalsTable[[#This Row],[ACTUAL]]</f>
        <v>4870</v>
      </c>
      <c r="K8" s="6"/>
    </row>
    <row r="9" ht="16.2" customHeight="1" spans="1:11">
      <c r="A9" s="6"/>
      <c r="B9" s="18"/>
      <c r="C9" s="18"/>
      <c r="D9" s="18"/>
      <c r="E9" s="18"/>
      <c r="F9" s="18"/>
      <c r="G9" s="17" t="s">
        <v>14</v>
      </c>
      <c r="H9" s="19">
        <f>H7-H8</f>
        <v>8800</v>
      </c>
      <c r="I9" s="19">
        <f>I7-I8</f>
        <v>7820</v>
      </c>
      <c r="J9" s="33">
        <f>TotalsTable[[#Totals],[ACTUAL]]-TotalsTable[[#Totals],[ESTIMATED]]</f>
        <v>-980</v>
      </c>
      <c r="K9" s="6"/>
    </row>
    <row r="10" ht="21.6" customHeight="1" spans="1:11">
      <c r="A10" s="6"/>
      <c r="B10" s="20" t="s">
        <v>15</v>
      </c>
      <c r="C10" s="21" t="s">
        <v>3</v>
      </c>
      <c r="D10" s="21" t="s">
        <v>4</v>
      </c>
      <c r="E10" s="21" t="s">
        <v>5</v>
      </c>
      <c r="F10" s="6"/>
      <c r="G10" s="6"/>
      <c r="H10" s="6"/>
      <c r="I10" s="6"/>
      <c r="J10" s="6"/>
      <c r="K10" s="6"/>
    </row>
    <row r="11" ht="16.5" customHeight="1" spans="1:11">
      <c r="A11" s="6"/>
      <c r="B11" s="11" t="s">
        <v>16</v>
      </c>
      <c r="C11" s="12">
        <v>9500</v>
      </c>
      <c r="D11" s="12">
        <v>9600</v>
      </c>
      <c r="E11" s="13">
        <f>PersonnelExpensesTable[[#This Row],[ESTIMATED]]-PersonnelExpensesTable[[#This Row],[ACTUAL]]</f>
        <v>-100</v>
      </c>
      <c r="F11" s="6"/>
      <c r="G11" s="6"/>
      <c r="H11" s="6"/>
      <c r="I11" s="6"/>
      <c r="J11" s="6"/>
      <c r="K11" s="6"/>
    </row>
    <row r="12" ht="16.5" customHeight="1" spans="1:11">
      <c r="A12" s="6"/>
      <c r="B12" s="11" t="s">
        <v>17</v>
      </c>
      <c r="C12" s="12">
        <v>4000</v>
      </c>
      <c r="D12" s="12"/>
      <c r="E12" s="13">
        <f>PersonnelExpensesTable[[#This Row],[ESTIMATED]]-PersonnelExpensesTable[[#This Row],[ACTUAL]]</f>
        <v>4000</v>
      </c>
      <c r="F12" s="6"/>
      <c r="G12" s="6"/>
      <c r="H12" s="6"/>
      <c r="I12" s="6"/>
      <c r="J12" s="6"/>
      <c r="K12" s="6"/>
    </row>
    <row r="13" ht="16.5" customHeight="1" spans="1:11">
      <c r="A13" s="6"/>
      <c r="B13" s="11" t="s">
        <v>18</v>
      </c>
      <c r="C13" s="12">
        <v>5000</v>
      </c>
      <c r="D13" s="12">
        <v>4500</v>
      </c>
      <c r="E13" s="13">
        <f>PersonnelExpensesTable[[#This Row],[ESTIMATED]]-PersonnelExpensesTable[[#This Row],[ACTUAL]]</f>
        <v>500</v>
      </c>
      <c r="F13" s="6"/>
      <c r="G13" s="6"/>
      <c r="H13" s="6"/>
      <c r="I13" s="6"/>
      <c r="J13" s="6"/>
      <c r="K13" s="6"/>
    </row>
    <row r="14" ht="16.5" customHeight="1" spans="1:11">
      <c r="A14" s="6"/>
      <c r="B14" s="17" t="s">
        <v>19</v>
      </c>
      <c r="C14" s="22">
        <f>SUBTOTAL(109,PersonnelExpensesTable[ESTIMATED])</f>
        <v>18500</v>
      </c>
      <c r="D14" s="22">
        <f>SUBTOTAL(109,PersonnelExpensesTable[ACTUAL])</f>
        <v>14100</v>
      </c>
      <c r="E14" s="22">
        <f>SUBTOTAL(109,PersonnelExpensesTable[DIFFERENCE])</f>
        <v>4400</v>
      </c>
      <c r="F14" s="6"/>
      <c r="G14" s="6"/>
      <c r="H14" s="6"/>
      <c r="I14" s="6"/>
      <c r="J14" s="6"/>
      <c r="K14" s="6"/>
    </row>
    <row r="15" ht="16.5" customHeight="1" spans="1:11">
      <c r="A15" s="6"/>
      <c r="B15" s="18"/>
      <c r="C15" s="18"/>
      <c r="D15" s="18"/>
      <c r="E15" s="18"/>
      <c r="F15" s="18"/>
      <c r="G15" s="6"/>
      <c r="H15" s="6"/>
      <c r="I15" s="6"/>
      <c r="J15" s="6"/>
      <c r="K15" s="6"/>
    </row>
    <row r="16" ht="21.75" customHeight="1" spans="1:11">
      <c r="A16" s="6"/>
      <c r="B16" s="20" t="s">
        <v>20</v>
      </c>
      <c r="C16" s="23" t="s">
        <v>3</v>
      </c>
      <c r="D16" s="23" t="s">
        <v>4</v>
      </c>
      <c r="E16" s="23" t="s">
        <v>5</v>
      </c>
      <c r="F16" s="6"/>
      <c r="G16" s="6"/>
      <c r="H16" s="6"/>
      <c r="I16" s="6"/>
      <c r="J16" s="6"/>
      <c r="K16" s="6"/>
    </row>
    <row r="17" ht="16.5" customHeight="1" spans="1:11">
      <c r="A17" s="6"/>
      <c r="B17" s="11" t="s">
        <v>21</v>
      </c>
      <c r="C17" s="12">
        <v>3000</v>
      </c>
      <c r="D17" s="12">
        <v>2500</v>
      </c>
      <c r="E17" s="13">
        <f>OperatingExpensesTable[[#This Row],[ESTIMATED]]-OperatingExpensesTable[[#This Row],[ACTUAL]]</f>
        <v>500</v>
      </c>
      <c r="F17" s="6"/>
      <c r="G17" s="6"/>
      <c r="H17" s="6"/>
      <c r="I17" s="6"/>
      <c r="J17" s="6"/>
      <c r="K17" s="6"/>
    </row>
    <row r="18" ht="16.5" customHeight="1" spans="1:11">
      <c r="A18" s="6"/>
      <c r="B18" s="11" t="s">
        <v>22</v>
      </c>
      <c r="C18" s="12">
        <v>2000</v>
      </c>
      <c r="D18" s="12">
        <v>2000</v>
      </c>
      <c r="E18" s="13">
        <f>OperatingExpensesTable[[#This Row],[ESTIMATED]]-OperatingExpensesTable[[#This Row],[ACTUAL]]</f>
        <v>0</v>
      </c>
      <c r="F18" s="6"/>
      <c r="G18" s="6"/>
      <c r="H18" s="6"/>
      <c r="I18" s="6"/>
      <c r="J18" s="6"/>
      <c r="K18" s="6"/>
    </row>
    <row r="19" ht="16.5" customHeight="1" spans="1:11">
      <c r="A19" s="6"/>
      <c r="B19" s="11" t="s">
        <v>23</v>
      </c>
      <c r="C19" s="12">
        <v>1500</v>
      </c>
      <c r="D19" s="12">
        <v>2175</v>
      </c>
      <c r="E19" s="13">
        <f>OperatingExpensesTable[[#This Row],[ESTIMATED]]-OperatingExpensesTable[[#This Row],[ACTUAL]]</f>
        <v>-675</v>
      </c>
      <c r="F19" s="6"/>
      <c r="G19" s="6"/>
      <c r="H19" s="6"/>
      <c r="I19" s="6"/>
      <c r="J19" s="6"/>
      <c r="K19" s="6"/>
    </row>
    <row r="20" ht="16.5" customHeight="1" spans="1:11">
      <c r="A20" s="6"/>
      <c r="B20" s="11" t="s">
        <v>24</v>
      </c>
      <c r="C20" s="12">
        <v>2000</v>
      </c>
      <c r="D20" s="12">
        <v>1500</v>
      </c>
      <c r="E20" s="13">
        <f>OperatingExpensesTable[[#This Row],[ESTIMATED]]-OperatingExpensesTable[[#This Row],[ACTUAL]]</f>
        <v>500</v>
      </c>
      <c r="F20" s="6"/>
      <c r="G20" s="6"/>
      <c r="H20" s="6"/>
      <c r="I20" s="6"/>
      <c r="J20" s="6"/>
      <c r="K20" s="6"/>
    </row>
    <row r="21" ht="16.5" customHeight="1" spans="1:11">
      <c r="A21" s="6"/>
      <c r="B21" s="11" t="s">
        <v>25</v>
      </c>
      <c r="C21" s="12">
        <v>1000</v>
      </c>
      <c r="D21" s="12">
        <v>1000</v>
      </c>
      <c r="E21" s="13">
        <f>OperatingExpensesTable[[#This Row],[ESTIMATED]]-OperatingExpensesTable[[#This Row],[ACTUAL]]</f>
        <v>0</v>
      </c>
      <c r="F21" s="6"/>
      <c r="G21" s="6"/>
      <c r="H21" s="6"/>
      <c r="I21" s="6"/>
      <c r="J21" s="6"/>
      <c r="K21" s="6"/>
    </row>
    <row r="22" ht="16.5" customHeight="1" spans="1:11">
      <c r="A22" s="6"/>
      <c r="B22" s="11" t="s">
        <v>26</v>
      </c>
      <c r="C22" s="12">
        <v>500</v>
      </c>
      <c r="D22" s="12">
        <v>525</v>
      </c>
      <c r="E22" s="13">
        <f>OperatingExpensesTable[[#This Row],[ESTIMATED]]-OperatingExpensesTable[[#This Row],[ACTUAL]]</f>
        <v>-25</v>
      </c>
      <c r="F22" s="6"/>
      <c r="G22" s="6"/>
      <c r="H22" s="6"/>
      <c r="I22" s="6"/>
      <c r="J22" s="6"/>
      <c r="K22" s="6"/>
    </row>
    <row r="23" ht="16.5" customHeight="1" spans="1:11">
      <c r="A23" s="6"/>
      <c r="B23" s="11" t="s">
        <v>27</v>
      </c>
      <c r="C23" s="12">
        <v>1300</v>
      </c>
      <c r="D23" s="12">
        <v>1275</v>
      </c>
      <c r="E23" s="13">
        <f>OperatingExpensesTable[[#This Row],[ESTIMATED]]-OperatingExpensesTable[[#This Row],[ACTUAL]]</f>
        <v>25</v>
      </c>
      <c r="F23" s="6"/>
      <c r="G23" s="6"/>
      <c r="H23" s="6"/>
      <c r="I23" s="6"/>
      <c r="J23" s="6"/>
      <c r="K23" s="6"/>
    </row>
    <row r="24" ht="16.5" customHeight="1" spans="1:11">
      <c r="A24" s="6"/>
      <c r="B24" s="11" t="s">
        <v>28</v>
      </c>
      <c r="C24" s="12">
        <v>2000</v>
      </c>
      <c r="D24" s="12">
        <v>2200</v>
      </c>
      <c r="E24" s="13">
        <f>OperatingExpensesTable[[#This Row],[ESTIMATED]]-OperatingExpensesTable[[#This Row],[ACTUAL]]</f>
        <v>-200</v>
      </c>
      <c r="F24" s="6"/>
      <c r="G24" s="6"/>
      <c r="H24" s="6"/>
      <c r="I24" s="6"/>
      <c r="J24" s="6"/>
      <c r="K24" s="6"/>
    </row>
    <row r="25" ht="16.5" customHeight="1" spans="1:11">
      <c r="A25" s="6"/>
      <c r="B25" s="11" t="s">
        <v>29</v>
      </c>
      <c r="C25" s="12">
        <v>1000</v>
      </c>
      <c r="D25" s="12">
        <v>800</v>
      </c>
      <c r="E25" s="13">
        <f>OperatingExpensesTable[[#This Row],[ESTIMATED]]-OperatingExpensesTable[[#This Row],[ACTUAL]]</f>
        <v>200</v>
      </c>
      <c r="F25" s="6"/>
      <c r="G25" s="6"/>
      <c r="H25" s="6"/>
      <c r="I25" s="6"/>
      <c r="J25" s="35"/>
      <c r="K25" s="35"/>
    </row>
    <row r="26" ht="16.5" customHeight="1" spans="1:11">
      <c r="A26" s="6"/>
      <c r="B26" s="11" t="s">
        <v>30</v>
      </c>
      <c r="C26" s="12">
        <v>4500</v>
      </c>
      <c r="D26" s="12">
        <v>4600</v>
      </c>
      <c r="E26" s="13">
        <f>OperatingExpensesTable[[#This Row],[ESTIMATED]]-OperatingExpensesTable[[#This Row],[ACTUAL]]</f>
        <v>-100</v>
      </c>
      <c r="F26" s="6"/>
      <c r="G26" s="6"/>
      <c r="H26" s="6"/>
      <c r="I26" s="36"/>
      <c r="J26" s="6"/>
      <c r="K26" s="6"/>
    </row>
    <row r="27" ht="16.5" customHeight="1" spans="1:11">
      <c r="A27" s="6"/>
      <c r="B27" s="11" t="s">
        <v>31</v>
      </c>
      <c r="C27" s="12">
        <v>800</v>
      </c>
      <c r="D27" s="12">
        <v>750</v>
      </c>
      <c r="E27" s="13">
        <f>OperatingExpensesTable[[#This Row],[ESTIMATED]]-OperatingExpensesTable[[#This Row],[ACTUAL]]</f>
        <v>50</v>
      </c>
      <c r="F27" s="6"/>
      <c r="G27" s="6"/>
      <c r="H27" s="6"/>
      <c r="I27" s="36"/>
      <c r="J27" s="6"/>
      <c r="K27" s="35"/>
    </row>
    <row r="28" ht="16.5" customHeight="1" spans="1:11">
      <c r="A28" s="6"/>
      <c r="B28" s="11" t="s">
        <v>32</v>
      </c>
      <c r="C28" s="12">
        <v>400</v>
      </c>
      <c r="D28" s="12">
        <v>350</v>
      </c>
      <c r="E28" s="13">
        <f>OperatingExpensesTable[[#This Row],[ESTIMATED]]-OperatingExpensesTable[[#This Row],[ACTUAL]]</f>
        <v>50</v>
      </c>
      <c r="F28" s="6"/>
      <c r="G28" s="6"/>
      <c r="H28" s="6"/>
      <c r="I28" s="36"/>
      <c r="J28" s="6"/>
      <c r="K28" s="37"/>
    </row>
    <row r="29" ht="16.5" customHeight="1" spans="1:11">
      <c r="A29" s="6"/>
      <c r="B29" s="11" t="s">
        <v>33</v>
      </c>
      <c r="C29" s="12">
        <v>4100</v>
      </c>
      <c r="D29" s="12">
        <v>4500</v>
      </c>
      <c r="E29" s="13">
        <f>OperatingExpensesTable[[#This Row],[ESTIMATED]]-OperatingExpensesTable[[#This Row],[ACTUAL]]</f>
        <v>-400</v>
      </c>
      <c r="F29" s="6"/>
      <c r="G29" s="24"/>
      <c r="H29" s="24"/>
      <c r="I29" s="24"/>
      <c r="J29" s="35"/>
      <c r="K29" s="35"/>
    </row>
    <row r="30" ht="16.5" customHeight="1" spans="1:11">
      <c r="A30" s="6"/>
      <c r="B30" s="11" t="s">
        <v>34</v>
      </c>
      <c r="C30" s="12">
        <v>350</v>
      </c>
      <c r="D30" s="12">
        <v>400</v>
      </c>
      <c r="E30" s="13">
        <f>OperatingExpensesTable[[#This Row],[ESTIMATED]]-OperatingExpensesTable[[#This Row],[ACTUAL]]</f>
        <v>-50</v>
      </c>
      <c r="F30" s="6"/>
      <c r="G30" s="7"/>
      <c r="H30" s="7"/>
      <c r="I30" s="7"/>
      <c r="J30" s="7"/>
      <c r="K30" s="6"/>
    </row>
    <row r="31" ht="16.5" customHeight="1" spans="1:11">
      <c r="A31" s="6"/>
      <c r="B31" s="11" t="s">
        <v>35</v>
      </c>
      <c r="C31" s="12">
        <v>900</v>
      </c>
      <c r="D31" s="12">
        <v>840</v>
      </c>
      <c r="E31" s="13">
        <f>OperatingExpensesTable[[#This Row],[ESTIMATED]]-OperatingExpensesTable[[#This Row],[ACTUAL]]</f>
        <v>60</v>
      </c>
      <c r="F31" s="6"/>
      <c r="G31" s="25"/>
      <c r="H31" s="26"/>
      <c r="I31" s="26"/>
      <c r="J31" s="26"/>
      <c r="K31" s="6"/>
    </row>
    <row r="32" ht="16.5" customHeight="1" spans="1:11">
      <c r="A32" s="6"/>
      <c r="B32" s="11" t="s">
        <v>36</v>
      </c>
      <c r="C32" s="12">
        <v>5000</v>
      </c>
      <c r="D32" s="12">
        <v>4500</v>
      </c>
      <c r="E32" s="13">
        <f>OperatingExpensesTable[[#This Row],[ESTIMATED]]-OperatingExpensesTable[[#This Row],[ACTUAL]]</f>
        <v>500</v>
      </c>
      <c r="F32" s="6"/>
      <c r="G32" s="11"/>
      <c r="H32" s="27"/>
      <c r="I32" s="38"/>
      <c r="J32" s="16"/>
      <c r="K32" s="6"/>
    </row>
    <row r="33" ht="16.5" customHeight="1" spans="1:11">
      <c r="A33" s="6"/>
      <c r="B33" s="11" t="s">
        <v>37</v>
      </c>
      <c r="C33" s="12">
        <v>3000</v>
      </c>
      <c r="D33" s="12">
        <v>3200</v>
      </c>
      <c r="E33" s="13">
        <f>OperatingExpensesTable[[#This Row],[ESTIMATED]]-OperatingExpensesTable[[#This Row],[ACTUAL]]</f>
        <v>-200</v>
      </c>
      <c r="F33" s="6"/>
      <c r="G33" s="11"/>
      <c r="H33" s="28"/>
      <c r="I33" s="38"/>
      <c r="J33" s="16"/>
      <c r="K33" s="6"/>
    </row>
    <row r="34" ht="16.5" customHeight="1" spans="1:11">
      <c r="A34" s="6"/>
      <c r="B34" s="11" t="s">
        <v>38</v>
      </c>
      <c r="C34" s="12">
        <v>250</v>
      </c>
      <c r="D34" s="12">
        <v>280</v>
      </c>
      <c r="E34" s="13">
        <f>OperatingExpensesTable[[#This Row],[ESTIMATED]]-OperatingExpensesTable[[#This Row],[ACTUAL]]</f>
        <v>-30</v>
      </c>
      <c r="F34" s="6"/>
      <c r="G34" s="11"/>
      <c r="H34" s="28"/>
      <c r="I34" s="38"/>
      <c r="J34" s="16"/>
      <c r="K34" s="6"/>
    </row>
    <row r="35" ht="16.5" customHeight="1" spans="1:11">
      <c r="A35" s="6"/>
      <c r="B35" s="11" t="s">
        <v>39</v>
      </c>
      <c r="C35" s="12">
        <v>1400</v>
      </c>
      <c r="D35" s="12">
        <v>1385</v>
      </c>
      <c r="E35" s="13">
        <f>OperatingExpensesTable[[#This Row],[ESTIMATED]]-OperatingExpensesTable[[#This Row],[ACTUAL]]</f>
        <v>15</v>
      </c>
      <c r="F35" s="6"/>
      <c r="G35" s="11"/>
      <c r="H35" s="28"/>
      <c r="I35" s="38"/>
      <c r="J35" s="16"/>
      <c r="K35" s="6"/>
    </row>
    <row r="36" ht="16.5" customHeight="1" spans="1:11">
      <c r="A36" s="6"/>
      <c r="B36" s="11" t="s">
        <v>40</v>
      </c>
      <c r="C36" s="12">
        <v>1000</v>
      </c>
      <c r="D36" s="12">
        <v>750</v>
      </c>
      <c r="E36" s="13">
        <f>OperatingExpensesTable[[#This Row],[ESTIMATED]]-OperatingExpensesTable[[#This Row],[ACTUAL]]</f>
        <v>250</v>
      </c>
      <c r="F36" s="6"/>
      <c r="G36" s="11"/>
      <c r="H36" s="28"/>
      <c r="I36" s="38"/>
      <c r="J36" s="16"/>
      <c r="K36" s="6"/>
    </row>
    <row r="37" ht="16.5" customHeight="1" spans="1:11">
      <c r="A37" s="6"/>
      <c r="B37" s="17" t="s">
        <v>41</v>
      </c>
      <c r="C37" s="22">
        <f>SUBTOTAL(109,OperatingExpensesTable[ESTIMATED])</f>
        <v>36000</v>
      </c>
      <c r="D37" s="22">
        <f>SUBTOTAL(109,OperatingExpensesTable[ACTUAL])</f>
        <v>35530</v>
      </c>
      <c r="E37" s="22">
        <f>SUBTOTAL(109,OperatingExpensesTable[DIFFERENCE])</f>
        <v>470</v>
      </c>
      <c r="F37" s="6"/>
      <c r="G37" s="11"/>
      <c r="H37" s="29"/>
      <c r="I37" s="39"/>
      <c r="J37" s="16"/>
      <c r="K37" s="6"/>
    </row>
    <row r="38" customHeight="1" spans="1:11">
      <c r="A38" s="30"/>
      <c r="B38" s="30" t="s">
        <v>42</v>
      </c>
      <c r="C38" s="30"/>
      <c r="D38" s="30"/>
      <c r="E38" s="30"/>
      <c r="F38" s="30"/>
      <c r="G38" s="30"/>
      <c r="H38" s="30" t="s">
        <v>42</v>
      </c>
      <c r="I38" s="30"/>
      <c r="J38" s="30"/>
      <c r="K38" s="30"/>
    </row>
  </sheetData>
  <mergeCells count="4">
    <mergeCell ref="A1:K1"/>
    <mergeCell ref="A2:K2"/>
    <mergeCell ref="G4:J4"/>
    <mergeCell ref="G29:I29"/>
  </mergeCells>
  <printOptions horizontalCentered="1"/>
  <pageMargins left="0.2" right="0.2" top="0.25" bottom="0.25" header="0" footer="0"/>
  <pageSetup paperSize="1" scale="72" fitToHeight="0" orientation="landscape"/>
  <headerFooter/>
  <drawing r:id="rId1"/>
  <tableParts count="4">
    <tablePart r:id="rId2"/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" id="{838d328a-16ce-42b1-92ed-f858415ae174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L18:L37 L6:L8 L12:L14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 A s s e t E d i t F o r m 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A86E3B0B-7F90-4824-8437-3F3F396E91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Budget Control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business budget</dc:title>
  <cp:lastModifiedBy>11</cp:lastModifiedBy>
  <cp:lastPrinted>2015-07-22T13:22:00Z</cp:lastPrinted>
  <dcterms:created xsi:type="dcterms:W3CDTF">2015-07-22T13:22:00Z</dcterms:created>
  <dcterms:modified xsi:type="dcterms:W3CDTF">2019-08-22T03:56:48Z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TC034580759991</vt:lpwstr>
  </property>
  <property fmtid="{D5CDD505-2E9C-101B-9397-08002B2CF9AE}" pid="3" name="KSOProductBuildVer">
    <vt:lpwstr>1033-11.2.0.8888</vt:lpwstr>
  </property>
</Properties>
</file>